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Joaquim\Documents\FATEC\2024\Administració\Contabilitat\2024\Pressupost 2024\"/>
    </mc:Choice>
  </mc:AlternateContent>
  <xr:revisionPtr revIDLastSave="0" documentId="13_ncr:1_{0C2AD42C-6061-4F32-B2AC-2DEC7B1927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supost" sheetId="1" r:id="rId1"/>
  </sheets>
  <calcPr calcId="191029"/>
  <extLst>
    <ext uri="GoogleSheetsCustomDataVersion1">
      <go:sheetsCustomData xmlns:go="http://customooxmlschemas.google.com/" r:id="rId5" roundtripDataSignature="AMtx7mipensJQWD/1BSXpw2bQQ4IuZnJ5w=="/>
    </ext>
  </extLst>
</workbook>
</file>

<file path=xl/calcChain.xml><?xml version="1.0" encoding="utf-8"?>
<calcChain xmlns="http://schemas.openxmlformats.org/spreadsheetml/2006/main">
  <c r="E20" i="1" l="1"/>
  <c r="E13" i="1"/>
  <c r="D20" i="1"/>
  <c r="D44" i="1"/>
  <c r="D67" i="1"/>
  <c r="D50" i="1"/>
  <c r="D51" i="1"/>
  <c r="D39" i="1"/>
  <c r="D27" i="1"/>
  <c r="D32" i="1"/>
  <c r="D68" i="1" s="1"/>
  <c r="E46" i="1" l="1"/>
  <c r="E47" i="1"/>
  <c r="E45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E26" i="1"/>
  <c r="E25" i="1"/>
  <c r="E50" i="1"/>
  <c r="E49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53" i="1"/>
  <c r="D48" i="1"/>
  <c r="D13" i="1"/>
  <c r="D9" i="1"/>
  <c r="E68" i="1" l="1"/>
  <c r="D69" i="1"/>
  <c r="E18" i="1"/>
  <c r="E19" i="1" l="1"/>
  <c r="E17" i="1"/>
  <c r="E16" i="1"/>
  <c r="E15" i="1"/>
  <c r="E14" i="1"/>
  <c r="E12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ID#AAAAxCk-Aws
Llistat de possibles noms de partides    (2023-05-16 15:58:02)
INGRESSOS:
Subvencions
Recursos propis
Taquillatge
Quotes
Venda de productes
Publicitat i/o esponsorització
Altres ingressos
	-Centre de Recursos per a les Associacions Juvenils de Barcelona</t>
        </r>
      </text>
    </comment>
    <comment ref="A2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ID#AAAAxCk-Aww
Llistat de possibles noms de partides    (2023-05-16 15:58:02)
DESPESES:
Recursos Humans
Lloguers
Subministraments
Comunicacions
Manteniment d'edificis i/o instal·lacions
Material fungible
Transport i missatgeria
Publicitat i propaganda
Assegurances
Allotjament i dietes
Viatges i desplaçaments
Treballs realitzats per a empreses externes
Altres despeses
	-Centre de Recursos per a les Associacions Juvenils de Barcelona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9nBBbYEeT5uqCuLUJycPHNQSpUA=="/>
    </ext>
  </extLst>
</comments>
</file>

<file path=xl/sharedStrings.xml><?xml version="1.0" encoding="utf-8"?>
<sst xmlns="http://schemas.openxmlformats.org/spreadsheetml/2006/main" count="95" uniqueCount="90">
  <si>
    <r>
      <rPr>
        <b/>
        <sz val="16"/>
        <color rgb="FFC8102E"/>
        <rFont val="Arial"/>
      </rPr>
      <t xml:space="preserve">Pressupost  </t>
    </r>
    <r>
      <rPr>
        <b/>
        <sz val="13"/>
        <color rgb="FFC8102E"/>
        <rFont val="Arial"/>
      </rPr>
      <t>   </t>
    </r>
  </si>
  <si>
    <t>INGRESSOS</t>
  </si>
  <si>
    <t>Codi</t>
  </si>
  <si>
    <t>Nom partida</t>
  </si>
  <si>
    <t>Subvencions</t>
  </si>
  <si>
    <t>Ajuntament de Barcelona</t>
  </si>
  <si>
    <t>Generalitat de Catalunya</t>
  </si>
  <si>
    <t>Diputació de Barcelona</t>
  </si>
  <si>
    <t>Ingressos per activitats</t>
  </si>
  <si>
    <t>Quotes</t>
  </si>
  <si>
    <t>TOTAL INGRESSOS</t>
  </si>
  <si>
    <t>DESPESES</t>
  </si>
  <si>
    <t>Subministraments</t>
  </si>
  <si>
    <t>Aigua</t>
  </si>
  <si>
    <t>Material fungible</t>
  </si>
  <si>
    <t>Transport i missatgeria</t>
  </si>
  <si>
    <t>TOTAL DESPESES</t>
  </si>
  <si>
    <t>RESULTAT (ingressos - despeses)</t>
  </si>
  <si>
    <t>Pressupost General FATEC</t>
  </si>
  <si>
    <t>Pressupost 2024</t>
  </si>
  <si>
    <t>% Pressupost 2024</t>
  </si>
  <si>
    <t>Projectes conjunts amb FSOM</t>
  </si>
  <si>
    <t>Projecte Envelliment i Salut</t>
  </si>
  <si>
    <t>Plus Vida</t>
  </si>
  <si>
    <t>Quotes Esplais Caixa</t>
  </si>
  <si>
    <t>Ingressos per Estructura Socis Protectors</t>
  </si>
  <si>
    <t>Despeses de Personal</t>
  </si>
  <si>
    <t>Saus i Salaris</t>
  </si>
  <si>
    <t>Seguritat Social a carrec</t>
  </si>
  <si>
    <t>Despeses Estructura</t>
  </si>
  <si>
    <t>Arrendaments i canons</t>
  </si>
  <si>
    <t>Reparacions i conservació</t>
  </si>
  <si>
    <t>Serveis Profesionals Independents</t>
  </si>
  <si>
    <t>Buffet Escura</t>
  </si>
  <si>
    <t>Assesorament Informatic</t>
  </si>
  <si>
    <t>624.01</t>
  </si>
  <si>
    <t>Correus i missatgeria</t>
  </si>
  <si>
    <t>Desplaçaments representació</t>
  </si>
  <si>
    <t>Dietes</t>
  </si>
  <si>
    <t>624.02</t>
  </si>
  <si>
    <t>624.03</t>
  </si>
  <si>
    <t>623.02</t>
  </si>
  <si>
    <t>623.03</t>
  </si>
  <si>
    <t xml:space="preserve">                            Monitors Visites guiades i Tallers</t>
  </si>
  <si>
    <t>Primes d'Assegurançes</t>
  </si>
  <si>
    <t>Serveis bancaris i similars</t>
  </si>
  <si>
    <t xml:space="preserve">Publicitat Propaganda </t>
  </si>
  <si>
    <t>628.01</t>
  </si>
  <si>
    <t>Energia Electrica</t>
  </si>
  <si>
    <t>628.02</t>
  </si>
  <si>
    <t>Telefonia</t>
  </si>
  <si>
    <t>628.03</t>
  </si>
  <si>
    <t>628.04</t>
  </si>
  <si>
    <t>Neteja local</t>
  </si>
  <si>
    <t>623.04</t>
  </si>
  <si>
    <t>TOTAL DESPESES  ESTRUCTURA</t>
  </si>
  <si>
    <t>Quotes Inscripcions a altres Entitats</t>
  </si>
  <si>
    <t>629.30</t>
  </si>
  <si>
    <t>629.31</t>
  </si>
  <si>
    <t>Suscripcions i llibres</t>
  </si>
  <si>
    <t>Altres Tributs</t>
  </si>
  <si>
    <t>TOTAL ALTRES DESPESSES</t>
  </si>
  <si>
    <t>PROJECTES</t>
  </si>
  <si>
    <t>Envelliment Actiu</t>
  </si>
  <si>
    <t>629.02</t>
  </si>
  <si>
    <t>Voluntariat</t>
  </si>
  <si>
    <t>629.03</t>
  </si>
  <si>
    <t>Mentories</t>
  </si>
  <si>
    <t>629.04</t>
  </si>
  <si>
    <t>Prevenció de la Solitud</t>
  </si>
  <si>
    <t>629.05</t>
  </si>
  <si>
    <t>Jubilació Activa/Baby Boomers</t>
  </si>
  <si>
    <t>629.06</t>
  </si>
  <si>
    <t>Les Persones Grans podem ser Sostenibles</t>
  </si>
  <si>
    <t>629.07</t>
  </si>
  <si>
    <t>Bon Tracte</t>
  </si>
  <si>
    <t>Aprenent de les nostres emocions</t>
  </si>
  <si>
    <t>La Residencia on voldriem anar</t>
  </si>
  <si>
    <t>Integració de la Inmigració</t>
  </si>
  <si>
    <t>629.08</t>
  </si>
  <si>
    <t>629.09</t>
  </si>
  <si>
    <t>629.10</t>
  </si>
  <si>
    <t>629.11</t>
  </si>
  <si>
    <t>629.12</t>
  </si>
  <si>
    <t>Concurs de Pessebres</t>
  </si>
  <si>
    <t>629.13</t>
  </si>
  <si>
    <t>Puntaires</t>
  </si>
  <si>
    <t>629.20</t>
  </si>
  <si>
    <t>Altres Despesses</t>
  </si>
  <si>
    <t>TOTAL PROJECTES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</si>
</sst>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&quot;€&quot;_-;\-* #,##0\ &quot;€&quot;_-;_-* &quot;-&quot;??\ &quot;€&quot;_-;_-@"/>
    <numFmt numFmtId="165" formatCode="0.0%"/>
    <numFmt numFmtId="166" formatCode="#,##0.00\ &quot;€&quot;"/>
  </numFmts>
  <fonts count="30">
    <font>
      <sz val="11"/>
      <color theme="1"/>
      <name val="Calibri"/>
      <scheme val="minor"/>
    </font>
    <font>
      <b/>
      <sz val="16"/>
      <color rgb="FFC8102E"/>
      <name val="Arial"/>
    </font>
    <font>
      <b/>
      <sz val="12"/>
      <color theme="1"/>
      <name val="Arial"/>
    </font>
    <font>
      <b/>
      <sz val="12"/>
      <color theme="0"/>
      <name val="Arial"/>
    </font>
    <font>
      <sz val="11"/>
      <name val="Calibri"/>
    </font>
    <font>
      <b/>
      <sz val="12"/>
      <color rgb="FF000000"/>
      <name val="Arial"/>
    </font>
    <font>
      <b/>
      <sz val="12"/>
      <color rgb="FFFF0000"/>
      <name val="Arial"/>
    </font>
    <font>
      <sz val="11"/>
      <color rgb="FF000000"/>
      <name val="Arial"/>
    </font>
    <font>
      <sz val="11"/>
      <color rgb="FFFF0000"/>
      <name val="Arial"/>
    </font>
    <font>
      <sz val="12"/>
      <color theme="1"/>
      <name val="Arial"/>
    </font>
    <font>
      <sz val="11"/>
      <color theme="1"/>
      <name val="Calibri"/>
    </font>
    <font>
      <u/>
      <sz val="9"/>
      <color rgb="FF7F7F7F"/>
      <name val="Arial"/>
    </font>
    <font>
      <b/>
      <sz val="13"/>
      <color rgb="FFC8102E"/>
      <name val="Arial"/>
    </font>
    <font>
      <b/>
      <sz val="11"/>
      <color rgb="FFFF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name val="Calibri"/>
      <family val="2"/>
    </font>
    <font>
      <sz val="11"/>
      <color rgb="FFFF0000"/>
      <name val="Arial"/>
      <family val="2"/>
    </font>
    <font>
      <sz val="12"/>
      <name val="Calibri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Calibri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E5B8B7"/>
        <bgColor rgb="FFE5B8B7"/>
      </patternFill>
    </fill>
    <fill>
      <patternFill patternType="solid">
        <fgColor rgb="FFE6B8AF"/>
        <bgColor rgb="FFE6B8AF"/>
      </patternFill>
    </fill>
    <fill>
      <patternFill patternType="solid">
        <fgColor rgb="FFD8D8D8"/>
        <bgColor rgb="FFD8D8D8"/>
      </patternFill>
    </fill>
    <fill>
      <patternFill patternType="solid">
        <fgColor theme="3"/>
        <bgColor rgb="FFE5B8B7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D8D8D8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D8D8D8"/>
      </patternFill>
    </fill>
  </fills>
  <borders count="65">
    <border>
      <left/>
      <right/>
      <top/>
      <bottom/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8" xfId="0" applyFont="1" applyFill="1" applyBorder="1" applyAlignment="1">
      <alignment horizontal="right"/>
    </xf>
    <xf numFmtId="164" fontId="5" fillId="3" borderId="7" xfId="0" applyNumberFormat="1" applyFont="1" applyFill="1" applyBorder="1"/>
    <xf numFmtId="9" fontId="5" fillId="4" borderId="7" xfId="0" applyNumberFormat="1" applyFont="1" applyFill="1" applyBorder="1"/>
    <xf numFmtId="0" fontId="5" fillId="0" borderId="0" xfId="0" applyFont="1" applyAlignment="1">
      <alignment horizontal="left" vertical="center"/>
    </xf>
    <xf numFmtId="0" fontId="7" fillId="5" borderId="10" xfId="0" applyFont="1" applyFill="1" applyBorder="1" applyAlignment="1">
      <alignment horizontal="right"/>
    </xf>
    <xf numFmtId="164" fontId="8" fillId="5" borderId="13" xfId="0" applyNumberFormat="1" applyFont="1" applyFill="1" applyBorder="1"/>
    <xf numFmtId="9" fontId="7" fillId="5" borderId="13" xfId="0" applyNumberFormat="1" applyFont="1" applyFill="1" applyBorder="1"/>
    <xf numFmtId="164" fontId="5" fillId="3" borderId="16" xfId="0" applyNumberFormat="1" applyFont="1" applyFill="1" applyBorder="1" applyAlignment="1">
      <alignment horizontal="right"/>
    </xf>
    <xf numFmtId="9" fontId="5" fillId="3" borderId="7" xfId="0" applyNumberFormat="1" applyFont="1" applyFill="1" applyBorder="1"/>
    <xf numFmtId="164" fontId="5" fillId="0" borderId="18" xfId="0" applyNumberFormat="1" applyFont="1" applyBorder="1"/>
    <xf numFmtId="4" fontId="10" fillId="0" borderId="0" xfId="0" applyNumberFormat="1" applyFont="1"/>
    <xf numFmtId="9" fontId="6" fillId="2" borderId="18" xfId="0" applyNumberFormat="1" applyFont="1" applyFill="1" applyBorder="1"/>
    <xf numFmtId="0" fontId="15" fillId="3" borderId="17" xfId="0" applyFont="1" applyFill="1" applyBorder="1" applyAlignment="1">
      <alignment horizontal="right"/>
    </xf>
    <xf numFmtId="0" fontId="15" fillId="3" borderId="16" xfId="0" applyFont="1" applyFill="1" applyBorder="1" applyAlignment="1">
      <alignment horizontal="right"/>
    </xf>
    <xf numFmtId="9" fontId="5" fillId="0" borderId="22" xfId="0" applyNumberFormat="1" applyFont="1" applyBorder="1"/>
    <xf numFmtId="0" fontId="20" fillId="0" borderId="33" xfId="0" applyFont="1" applyBorder="1" applyAlignment="1">
      <alignment horizontal="center"/>
    </xf>
    <xf numFmtId="164" fontId="5" fillId="3" borderId="35" xfId="0" applyNumberFormat="1" applyFont="1" applyFill="1" applyBorder="1" applyAlignment="1">
      <alignment horizontal="right"/>
    </xf>
    <xf numFmtId="164" fontId="5" fillId="3" borderId="36" xfId="0" applyNumberFormat="1" applyFont="1" applyFill="1" applyBorder="1"/>
    <xf numFmtId="164" fontId="23" fillId="5" borderId="36" xfId="0" applyNumberFormat="1" applyFont="1" applyFill="1" applyBorder="1"/>
    <xf numFmtId="164" fontId="15" fillId="5" borderId="36" xfId="0" applyNumberFormat="1" applyFont="1" applyFill="1" applyBorder="1"/>
    <xf numFmtId="164" fontId="23" fillId="3" borderId="36" xfId="0" applyNumberFormat="1" applyFont="1" applyFill="1" applyBorder="1"/>
    <xf numFmtId="164" fontId="5" fillId="3" borderId="39" xfId="0" applyNumberFormat="1" applyFont="1" applyFill="1" applyBorder="1"/>
    <xf numFmtId="9" fontId="5" fillId="3" borderId="36" xfId="0" applyNumberFormat="1" applyFont="1" applyFill="1" applyBorder="1"/>
    <xf numFmtId="0" fontId="7" fillId="5" borderId="26" xfId="0" applyFont="1" applyFill="1" applyBorder="1" applyAlignment="1">
      <alignment horizontal="right"/>
    </xf>
    <xf numFmtId="164" fontId="8" fillId="5" borderId="39" xfId="0" applyNumberFormat="1" applyFont="1" applyFill="1" applyBorder="1"/>
    <xf numFmtId="0" fontId="25" fillId="5" borderId="26" xfId="0" applyFont="1" applyFill="1" applyBorder="1" applyAlignment="1">
      <alignment horizontal="right"/>
    </xf>
    <xf numFmtId="164" fontId="8" fillId="5" borderId="36" xfId="0" applyNumberFormat="1" applyFont="1" applyFill="1" applyBorder="1"/>
    <xf numFmtId="164" fontId="8" fillId="5" borderId="43" xfId="0" applyNumberFormat="1" applyFont="1" applyFill="1" applyBorder="1"/>
    <xf numFmtId="0" fontId="0" fillId="0" borderId="21" xfId="0" applyBorder="1"/>
    <xf numFmtId="0" fontId="25" fillId="5" borderId="44" xfId="0" applyFont="1" applyFill="1" applyBorder="1" applyAlignment="1">
      <alignment horizontal="right"/>
    </xf>
    <xf numFmtId="0" fontId="5" fillId="3" borderId="26" xfId="0" applyFont="1" applyFill="1" applyBorder="1" applyAlignment="1">
      <alignment horizontal="right"/>
    </xf>
    <xf numFmtId="164" fontId="22" fillId="5" borderId="36" xfId="0" applyNumberFormat="1" applyFont="1" applyFill="1" applyBorder="1"/>
    <xf numFmtId="164" fontId="15" fillId="3" borderId="46" xfId="0" applyNumberFormat="1" applyFont="1" applyFill="1" applyBorder="1"/>
    <xf numFmtId="164" fontId="15" fillId="3" borderId="36" xfId="0" applyNumberFormat="1" applyFont="1" applyFill="1" applyBorder="1"/>
    <xf numFmtId="9" fontId="5" fillId="3" borderId="35" xfId="0" applyNumberFormat="1" applyFont="1" applyFill="1" applyBorder="1"/>
    <xf numFmtId="0" fontId="27" fillId="3" borderId="45" xfId="0" applyFont="1" applyFill="1" applyBorder="1" applyAlignment="1">
      <alignment horizontal="right"/>
    </xf>
    <xf numFmtId="0" fontId="27" fillId="3" borderId="26" xfId="0" applyFont="1" applyFill="1" applyBorder="1" applyAlignment="1">
      <alignment horizontal="right"/>
    </xf>
    <xf numFmtId="0" fontId="7" fillId="5" borderId="49" xfId="0" applyFont="1" applyFill="1" applyBorder="1" applyAlignment="1">
      <alignment horizontal="right"/>
    </xf>
    <xf numFmtId="164" fontId="8" fillId="5" borderId="25" xfId="0" applyNumberFormat="1" applyFont="1" applyFill="1" applyBorder="1"/>
    <xf numFmtId="9" fontId="7" fillId="5" borderId="50" xfId="0" applyNumberFormat="1" applyFont="1" applyFill="1" applyBorder="1"/>
    <xf numFmtId="0" fontId="7" fillId="5" borderId="51" xfId="0" applyFont="1" applyFill="1" applyBorder="1" applyAlignment="1">
      <alignment horizontal="right"/>
    </xf>
    <xf numFmtId="165" fontId="7" fillId="5" borderId="52" xfId="0" applyNumberFormat="1" applyFont="1" applyFill="1" applyBorder="1"/>
    <xf numFmtId="0" fontId="14" fillId="3" borderId="53" xfId="0" applyFont="1" applyFill="1" applyBorder="1" applyAlignment="1">
      <alignment horizontal="right"/>
    </xf>
    <xf numFmtId="9" fontId="14" fillId="3" borderId="54" xfId="0" applyNumberFormat="1" applyFont="1" applyFill="1" applyBorder="1"/>
    <xf numFmtId="0" fontId="14" fillId="5" borderId="51" xfId="0" applyFont="1" applyFill="1" applyBorder="1" applyAlignment="1">
      <alignment horizontal="right"/>
    </xf>
    <xf numFmtId="9" fontId="7" fillId="5" borderId="52" xfId="0" applyNumberFormat="1" applyFont="1" applyFill="1" applyBorder="1"/>
    <xf numFmtId="9" fontId="5" fillId="0" borderId="56" xfId="0" applyNumberFormat="1" applyFont="1" applyBorder="1"/>
    <xf numFmtId="0" fontId="2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5" fillId="3" borderId="47" xfId="0" applyFont="1" applyFill="1" applyBorder="1" applyAlignment="1">
      <alignment horizontal="right"/>
    </xf>
    <xf numFmtId="0" fontId="14" fillId="3" borderId="26" xfId="0" applyFont="1" applyFill="1" applyBorder="1" applyAlignment="1">
      <alignment horizontal="right"/>
    </xf>
    <xf numFmtId="0" fontId="14" fillId="5" borderId="26" xfId="0" applyFont="1" applyFill="1" applyBorder="1" applyAlignment="1">
      <alignment horizontal="right"/>
    </xf>
    <xf numFmtId="0" fontId="25" fillId="3" borderId="26" xfId="0" applyFont="1" applyFill="1" applyBorder="1" applyAlignment="1">
      <alignment horizontal="right"/>
    </xf>
    <xf numFmtId="0" fontId="5" fillId="3" borderId="42" xfId="0" applyFont="1" applyFill="1" applyBorder="1" applyAlignment="1">
      <alignment horizontal="right"/>
    </xf>
    <xf numFmtId="0" fontId="25" fillId="5" borderId="42" xfId="0" applyFont="1" applyFill="1" applyBorder="1" applyAlignment="1">
      <alignment horizontal="right"/>
    </xf>
    <xf numFmtId="0" fontId="27" fillId="5" borderId="26" xfId="0" applyFont="1" applyFill="1" applyBorder="1" applyAlignment="1">
      <alignment horizontal="right"/>
    </xf>
    <xf numFmtId="0" fontId="14" fillId="5" borderId="45" xfId="0" applyFont="1" applyFill="1" applyBorder="1" applyAlignment="1">
      <alignment horizontal="right"/>
    </xf>
    <xf numFmtId="164" fontId="8" fillId="5" borderId="46" xfId="0" applyNumberFormat="1" applyFont="1" applyFill="1" applyBorder="1"/>
    <xf numFmtId="0" fontId="19" fillId="0" borderId="27" xfId="0" applyFont="1" applyBorder="1" applyAlignment="1">
      <alignment horizontal="right"/>
    </xf>
    <xf numFmtId="0" fontId="19" fillId="0" borderId="36" xfId="0" applyFont="1" applyBorder="1" applyAlignment="1">
      <alignment horizontal="right"/>
    </xf>
    <xf numFmtId="164" fontId="5" fillId="0" borderId="61" xfId="0" applyNumberFormat="1" applyFont="1" applyBorder="1"/>
    <xf numFmtId="0" fontId="0" fillId="0" borderId="31" xfId="0" applyBorder="1"/>
    <xf numFmtId="9" fontId="26" fillId="5" borderId="46" xfId="0" applyNumberFormat="1" applyFont="1" applyFill="1" applyBorder="1"/>
    <xf numFmtId="166" fontId="23" fillId="0" borderId="26" xfId="0" applyNumberFormat="1" applyFont="1" applyBorder="1"/>
    <xf numFmtId="166" fontId="20" fillId="0" borderId="30" xfId="0" applyNumberFormat="1" applyFont="1" applyBorder="1"/>
    <xf numFmtId="166" fontId="20" fillId="0" borderId="63" xfId="0" applyNumberFormat="1" applyFont="1" applyBorder="1"/>
    <xf numFmtId="0" fontId="17" fillId="0" borderId="32" xfId="0" applyFont="1" applyBorder="1" applyAlignment="1">
      <alignment horizontal="right"/>
    </xf>
    <xf numFmtId="0" fontId="14" fillId="5" borderId="46" xfId="0" applyFont="1" applyFill="1" applyBorder="1" applyAlignment="1">
      <alignment horizontal="right"/>
    </xf>
    <xf numFmtId="0" fontId="17" fillId="0" borderId="60" xfId="0" applyFont="1" applyBorder="1" applyAlignment="1">
      <alignment horizontal="right"/>
    </xf>
    <xf numFmtId="166" fontId="23" fillId="0" borderId="62" xfId="0" applyNumberFormat="1" applyFont="1" applyBorder="1"/>
    <xf numFmtId="166" fontId="23" fillId="0" borderId="13" xfId="0" applyNumberFormat="1" applyFont="1" applyBorder="1" applyAlignment="1">
      <alignment horizontal="right"/>
    </xf>
    <xf numFmtId="166" fontId="23" fillId="0" borderId="21" xfId="0" applyNumberFormat="1" applyFont="1" applyBorder="1" applyAlignment="1">
      <alignment horizontal="right"/>
    </xf>
    <xf numFmtId="166" fontId="23" fillId="0" borderId="63" xfId="0" applyNumberFormat="1" applyFont="1" applyBorder="1"/>
    <xf numFmtId="166" fontId="23" fillId="0" borderId="30" xfId="0" applyNumberFormat="1" applyFont="1" applyBorder="1"/>
    <xf numFmtId="166" fontId="20" fillId="0" borderId="62" xfId="0" applyNumberFormat="1" applyFont="1" applyBorder="1"/>
    <xf numFmtId="164" fontId="23" fillId="10" borderId="7" xfId="0" applyNumberFormat="1" applyFont="1" applyFill="1" applyBorder="1"/>
    <xf numFmtId="164" fontId="22" fillId="11" borderId="13" xfId="0" applyNumberFormat="1" applyFont="1" applyFill="1" applyBorder="1"/>
    <xf numFmtId="9" fontId="5" fillId="3" borderId="28" xfId="0" applyNumberFormat="1" applyFont="1" applyFill="1" applyBorder="1"/>
    <xf numFmtId="0" fontId="29" fillId="8" borderId="64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6" fillId="8" borderId="29" xfId="0" applyFont="1" applyFill="1" applyBorder="1" applyAlignment="1">
      <alignment horizontal="center"/>
    </xf>
    <xf numFmtId="0" fontId="29" fillId="9" borderId="28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/>
    </xf>
    <xf numFmtId="0" fontId="17" fillId="0" borderId="27" xfId="0" applyFont="1" applyBorder="1" applyAlignment="1">
      <alignment horizontal="right"/>
    </xf>
    <xf numFmtId="0" fontId="17" fillId="0" borderId="36" xfId="0" applyFont="1" applyBorder="1" applyAlignment="1">
      <alignment horizontal="right"/>
    </xf>
    <xf numFmtId="0" fontId="19" fillId="0" borderId="48" xfId="0" applyFont="1" applyBorder="1" applyAlignment="1">
      <alignment horizontal="right"/>
    </xf>
    <xf numFmtId="0" fontId="19" fillId="0" borderId="46" xfId="0" applyFont="1" applyBorder="1" applyAlignment="1">
      <alignment horizontal="right"/>
    </xf>
    <xf numFmtId="0" fontId="19" fillId="0" borderId="32" xfId="0" applyFont="1" applyBorder="1" applyAlignment="1">
      <alignment horizontal="right"/>
    </xf>
    <xf numFmtId="0" fontId="24" fillId="0" borderId="60" xfId="0" applyFont="1" applyBorder="1" applyAlignment="1">
      <alignment horizontal="right"/>
    </xf>
    <xf numFmtId="0" fontId="19" fillId="7" borderId="32" xfId="0" applyFont="1" applyFill="1" applyBorder="1" applyAlignment="1">
      <alignment horizontal="center"/>
    </xf>
    <xf numFmtId="0" fontId="15" fillId="7" borderId="60" xfId="0" applyFont="1" applyFill="1" applyBorder="1" applyAlignment="1">
      <alignment horizontal="center"/>
    </xf>
    <xf numFmtId="0" fontId="17" fillId="0" borderId="32" xfId="0" applyFont="1" applyBorder="1" applyAlignment="1">
      <alignment horizontal="right"/>
    </xf>
    <xf numFmtId="0" fontId="4" fillId="0" borderId="60" xfId="0" applyFont="1" applyBorder="1" applyAlignment="1">
      <alignment horizontal="right"/>
    </xf>
    <xf numFmtId="0" fontId="17" fillId="0" borderId="60" xfId="0" applyFont="1" applyBorder="1" applyAlignment="1">
      <alignment horizontal="right"/>
    </xf>
    <xf numFmtId="0" fontId="29" fillId="6" borderId="2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29" xfId="0" applyFont="1" applyFill="1" applyBorder="1" applyAlignment="1">
      <alignment horizontal="center"/>
    </xf>
    <xf numFmtId="0" fontId="28" fillId="0" borderId="27" xfId="0" applyFont="1" applyBorder="1" applyAlignment="1">
      <alignment horizontal="right"/>
    </xf>
    <xf numFmtId="0" fontId="28" fillId="0" borderId="36" xfId="0" applyFont="1" applyBorder="1" applyAlignment="1">
      <alignment horizontal="right"/>
    </xf>
    <xf numFmtId="0" fontId="19" fillId="0" borderId="27" xfId="0" applyFont="1" applyBorder="1" applyAlignment="1">
      <alignment horizontal="right"/>
    </xf>
    <xf numFmtId="0" fontId="19" fillId="0" borderId="36" xfId="0" applyFont="1" applyBorder="1" applyAlignment="1">
      <alignment horizontal="right"/>
    </xf>
    <xf numFmtId="0" fontId="15" fillId="5" borderId="37" xfId="0" applyFont="1" applyFill="1" applyBorder="1" applyAlignment="1">
      <alignment horizontal="right"/>
    </xf>
    <xf numFmtId="0" fontId="18" fillId="0" borderId="38" xfId="0" applyFont="1" applyBorder="1"/>
    <xf numFmtId="0" fontId="17" fillId="3" borderId="37" xfId="0" applyFont="1" applyFill="1" applyBorder="1" applyAlignment="1">
      <alignment horizontal="right"/>
    </xf>
    <xf numFmtId="0" fontId="17" fillId="3" borderId="38" xfId="0" applyFont="1" applyFill="1" applyBorder="1" applyAlignment="1">
      <alignment horizontal="right"/>
    </xf>
    <xf numFmtId="0" fontId="6" fillId="3" borderId="40" xfId="0" applyFont="1" applyFill="1" applyBorder="1" applyAlignment="1">
      <alignment horizontal="right"/>
    </xf>
    <xf numFmtId="0" fontId="0" fillId="0" borderId="41" xfId="0" applyBorder="1"/>
    <xf numFmtId="0" fontId="3" fillId="2" borderId="20" xfId="0" applyFont="1" applyFill="1" applyBorder="1" applyAlignment="1">
      <alignment horizontal="center"/>
    </xf>
    <xf numFmtId="0" fontId="4" fillId="0" borderId="21" xfId="0" applyFont="1" applyBorder="1"/>
    <xf numFmtId="0" fontId="4" fillId="0" borderId="15" xfId="0" applyFont="1" applyBorder="1"/>
    <xf numFmtId="0" fontId="11" fillId="0" borderId="0" xfId="0" applyFont="1" applyAlignment="1">
      <alignment horizontal="center" vertical="center" wrapText="1"/>
    </xf>
    <xf numFmtId="0" fontId="0" fillId="0" borderId="0" xfId="0"/>
    <xf numFmtId="0" fontId="8" fillId="5" borderId="37" xfId="0" applyFont="1" applyFill="1" applyBorder="1" applyAlignment="1">
      <alignment horizontal="right"/>
    </xf>
    <xf numFmtId="0" fontId="4" fillId="0" borderId="38" xfId="0" applyFont="1" applyBorder="1"/>
    <xf numFmtId="0" fontId="16" fillId="0" borderId="38" xfId="0" applyFont="1" applyBorder="1"/>
    <xf numFmtId="0" fontId="13" fillId="5" borderId="37" xfId="0" applyFont="1" applyFill="1" applyBorder="1" applyAlignment="1">
      <alignment horizontal="right"/>
    </xf>
    <xf numFmtId="0" fontId="21" fillId="0" borderId="38" xfId="0" applyFont="1" applyBorder="1"/>
    <xf numFmtId="0" fontId="19" fillId="3" borderId="37" xfId="0" applyFont="1" applyFill="1" applyBorder="1" applyAlignment="1">
      <alignment horizontal="right"/>
    </xf>
    <xf numFmtId="0" fontId="17" fillId="5" borderId="48" xfId="0" applyFont="1" applyFill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29" fillId="2" borderId="20" xfId="0" applyFont="1" applyFill="1" applyBorder="1" applyAlignment="1">
      <alignment horizontal="center"/>
    </xf>
    <xf numFmtId="0" fontId="4" fillId="0" borderId="19" xfId="0" applyFont="1" applyBorder="1"/>
    <xf numFmtId="0" fontId="17" fillId="0" borderId="27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5" fillId="3" borderId="37" xfId="0" applyFont="1" applyFill="1" applyBorder="1" applyAlignment="1">
      <alignment horizontal="right"/>
    </xf>
    <xf numFmtId="0" fontId="17" fillId="5" borderId="37" xfId="0" applyFont="1" applyFill="1" applyBorder="1" applyAlignment="1">
      <alignment horizontal="right"/>
    </xf>
    <xf numFmtId="0" fontId="3" fillId="2" borderId="55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9" fillId="0" borderId="51" xfId="0" applyFont="1" applyBorder="1" applyAlignment="1">
      <alignment horizontal="right"/>
    </xf>
    <xf numFmtId="0" fontId="0" fillId="0" borderId="21" xfId="0" applyBorder="1"/>
    <xf numFmtId="0" fontId="0" fillId="0" borderId="39" xfId="0" applyBorder="1"/>
    <xf numFmtId="0" fontId="4" fillId="0" borderId="57" xfId="0" applyFont="1" applyBorder="1"/>
    <xf numFmtId="0" fontId="2" fillId="0" borderId="34" xfId="0" applyFont="1" applyBorder="1" applyAlignment="1">
      <alignment horizontal="center"/>
    </xf>
    <xf numFmtId="0" fontId="4" fillId="0" borderId="12" xfId="0" applyFont="1" applyBorder="1"/>
    <xf numFmtId="0" fontId="15" fillId="5" borderId="11" xfId="0" applyFont="1" applyFill="1" applyBorder="1" applyAlignment="1">
      <alignment horizontal="right"/>
    </xf>
    <xf numFmtId="0" fontId="18" fillId="0" borderId="12" xfId="0" applyFont="1" applyBorder="1"/>
    <xf numFmtId="0" fontId="15" fillId="5" borderId="23" xfId="0" applyFont="1" applyFill="1" applyBorder="1" applyAlignment="1">
      <alignment horizontal="right"/>
    </xf>
    <xf numFmtId="0" fontId="18" fillId="0" borderId="24" xfId="0" applyFont="1" applyBorder="1"/>
    <xf numFmtId="0" fontId="15" fillId="5" borderId="21" xfId="0" applyFont="1" applyFill="1" applyBorder="1" applyAlignment="1">
      <alignment horizontal="right"/>
    </xf>
    <xf numFmtId="0" fontId="18" fillId="0" borderId="19" xfId="0" applyFont="1" applyBorder="1"/>
    <xf numFmtId="0" fontId="15" fillId="3" borderId="17" xfId="0" applyFont="1" applyFill="1" applyBorder="1" applyAlignment="1">
      <alignment horizontal="right"/>
    </xf>
    <xf numFmtId="0" fontId="16" fillId="0" borderId="16" xfId="0" applyFont="1" applyBorder="1"/>
    <xf numFmtId="0" fontId="6" fillId="3" borderId="9" xfId="0" applyFont="1" applyFill="1" applyBorder="1" applyAlignment="1">
      <alignment horizontal="right"/>
    </xf>
    <xf numFmtId="0" fontId="4" fillId="0" borderId="6" xfId="0" applyFont="1" applyBorder="1"/>
    <xf numFmtId="0" fontId="8" fillId="5" borderId="11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9"/>
  <sheetViews>
    <sheetView tabSelected="1" topLeftCell="A4" workbookViewId="0">
      <selection activeCell="G62" sqref="G62"/>
    </sheetView>
  </sheetViews>
  <sheetFormatPr baseColWidth="10" defaultColWidth="14.42578125" defaultRowHeight="15" customHeight="1"/>
  <cols>
    <col min="1" max="1" width="11.5703125" customWidth="1"/>
    <col min="2" max="2" width="3.7109375" customWidth="1"/>
    <col min="3" max="3" width="47.42578125" customWidth="1"/>
    <col min="4" max="4" width="21.28515625" customWidth="1"/>
    <col min="5" max="5" width="22.85546875" customWidth="1"/>
    <col min="6" max="6" width="11.42578125" customWidth="1"/>
    <col min="7" max="8" width="10.7109375" customWidth="1"/>
    <col min="9" max="9" width="15" customWidth="1"/>
  </cols>
  <sheetData>
    <row r="1" spans="1:8" ht="87.75" customHeight="1">
      <c r="A1" s="150"/>
      <c r="B1" s="114"/>
      <c r="C1" s="114"/>
      <c r="D1" s="114"/>
      <c r="E1" s="114"/>
    </row>
    <row r="2" spans="1:8" ht="20.25" customHeight="1">
      <c r="A2" s="150" t="s">
        <v>0</v>
      </c>
      <c r="B2" s="114"/>
      <c r="C2" s="114"/>
      <c r="D2" s="114"/>
      <c r="E2" s="114"/>
    </row>
    <row r="3" spans="1:8" ht="15" customHeight="1">
      <c r="A3" s="114"/>
      <c r="B3" s="114"/>
      <c r="C3" s="114"/>
      <c r="D3" s="114"/>
      <c r="E3" s="114"/>
    </row>
    <row r="4" spans="1:8" ht="15" customHeight="1">
      <c r="A4" s="114"/>
      <c r="B4" s="114"/>
      <c r="C4" s="114"/>
      <c r="D4" s="114"/>
      <c r="E4" s="114"/>
    </row>
    <row r="5" spans="1:8" ht="19.5" customHeight="1">
      <c r="A5" s="151" t="s">
        <v>18</v>
      </c>
      <c r="B5" s="114"/>
      <c r="C5" s="114"/>
      <c r="D5" s="114"/>
      <c r="E5" s="114"/>
    </row>
    <row r="6" spans="1:8" ht="15" customHeight="1">
      <c r="A6" s="114"/>
      <c r="B6" s="114"/>
      <c r="C6" s="114"/>
      <c r="D6" s="114"/>
      <c r="E6" s="114"/>
    </row>
    <row r="7" spans="1:8" ht="15.75">
      <c r="A7" s="152" t="s">
        <v>1</v>
      </c>
      <c r="B7" s="130"/>
      <c r="C7" s="130"/>
      <c r="D7" s="130"/>
      <c r="E7" s="131"/>
    </row>
    <row r="8" spans="1:8" ht="15.75">
      <c r="A8" s="1" t="s">
        <v>2</v>
      </c>
      <c r="B8" s="153" t="s">
        <v>3</v>
      </c>
      <c r="C8" s="147"/>
      <c r="D8" s="2" t="s">
        <v>19</v>
      </c>
      <c r="E8" s="2" t="s">
        <v>20</v>
      </c>
    </row>
    <row r="9" spans="1:8" ht="15.75">
      <c r="A9" s="3">
        <v>1</v>
      </c>
      <c r="B9" s="146" t="s">
        <v>4</v>
      </c>
      <c r="C9" s="147"/>
      <c r="D9" s="4">
        <f>SUM(D10:D12)</f>
        <v>54667.21</v>
      </c>
      <c r="E9" s="5">
        <f t="shared" ref="E9:E19" si="0">D9/D$20</f>
        <v>0.26973879987788851</v>
      </c>
      <c r="F9" s="154"/>
    </row>
    <row r="10" spans="1:8" ht="15.75">
      <c r="A10" s="7">
        <v>724.01</v>
      </c>
      <c r="B10" s="148" t="s">
        <v>5</v>
      </c>
      <c r="C10" s="137"/>
      <c r="D10" s="8">
        <v>14000</v>
      </c>
      <c r="E10" s="9">
        <f t="shared" si="0"/>
        <v>6.9078762173713254E-2</v>
      </c>
      <c r="F10" s="6"/>
      <c r="H10" s="155"/>
    </row>
    <row r="11" spans="1:8" ht="15.75">
      <c r="A11" s="7">
        <v>724.02</v>
      </c>
      <c r="B11" s="149" t="s">
        <v>6</v>
      </c>
      <c r="C11" s="112"/>
      <c r="D11" s="8">
        <v>28667.21</v>
      </c>
      <c r="E11" s="9">
        <f t="shared" si="0"/>
        <v>0.14144967012670673</v>
      </c>
      <c r="F11" s="6"/>
    </row>
    <row r="12" spans="1:8" ht="15.75">
      <c r="A12" s="7">
        <v>724.03</v>
      </c>
      <c r="B12" s="149" t="s">
        <v>7</v>
      </c>
      <c r="C12" s="112"/>
      <c r="D12" s="8">
        <v>12000</v>
      </c>
      <c r="E12" s="9">
        <f t="shared" si="0"/>
        <v>5.9210367577468503E-2</v>
      </c>
      <c r="F12" s="6"/>
    </row>
    <row r="13" spans="1:8" ht="15.75">
      <c r="A13" s="3">
        <v>2</v>
      </c>
      <c r="B13" s="146" t="s">
        <v>8</v>
      </c>
      <c r="C13" s="147"/>
      <c r="D13" s="10">
        <f>SUM(D14,D15,D16)</f>
        <v>108000</v>
      </c>
      <c r="E13" s="11">
        <f t="shared" si="0"/>
        <v>0.53289330819721659</v>
      </c>
      <c r="F13" s="6"/>
    </row>
    <row r="14" spans="1:8" ht="15.75">
      <c r="A14" s="7">
        <v>728.01</v>
      </c>
      <c r="B14" s="138" t="s">
        <v>21</v>
      </c>
      <c r="C14" s="139"/>
      <c r="D14" s="8">
        <v>38000</v>
      </c>
      <c r="E14" s="9">
        <f t="shared" si="0"/>
        <v>0.18749949732865026</v>
      </c>
    </row>
    <row r="15" spans="1:8" ht="15.75">
      <c r="A15" s="40">
        <v>728.02</v>
      </c>
      <c r="B15" s="140" t="s">
        <v>22</v>
      </c>
      <c r="C15" s="141"/>
      <c r="D15" s="41">
        <v>10000</v>
      </c>
      <c r="E15" s="42">
        <f t="shared" si="0"/>
        <v>4.9341972981223753E-2</v>
      </c>
    </row>
    <row r="16" spans="1:8" ht="15.75">
      <c r="A16" s="43">
        <v>23</v>
      </c>
      <c r="B16" s="142" t="s">
        <v>23</v>
      </c>
      <c r="C16" s="143"/>
      <c r="D16" s="8">
        <v>60000</v>
      </c>
      <c r="E16" s="44">
        <f t="shared" si="0"/>
        <v>0.29605183788734252</v>
      </c>
    </row>
    <row r="17" spans="1:9" ht="15.75">
      <c r="A17" s="45">
        <v>721.01</v>
      </c>
      <c r="B17" s="144" t="s">
        <v>9</v>
      </c>
      <c r="C17" s="145"/>
      <c r="D17" s="78">
        <v>17000</v>
      </c>
      <c r="E17" s="46">
        <f t="shared" si="0"/>
        <v>8.388135406808038E-2</v>
      </c>
    </row>
    <row r="18" spans="1:9" ht="15.75">
      <c r="A18" s="45">
        <v>721.02</v>
      </c>
      <c r="B18" s="15"/>
      <c r="C18" s="16" t="s">
        <v>25</v>
      </c>
      <c r="D18" s="78">
        <v>3000</v>
      </c>
      <c r="E18" s="46">
        <f t="shared" si="0"/>
        <v>1.4802591894367126E-2</v>
      </c>
    </row>
    <row r="19" spans="1:9" ht="16.5" thickBot="1">
      <c r="A19" s="47">
        <v>721.03</v>
      </c>
      <c r="B19" s="138" t="s">
        <v>24</v>
      </c>
      <c r="C19" s="139"/>
      <c r="D19" s="79">
        <v>20000</v>
      </c>
      <c r="E19" s="48">
        <f t="shared" si="0"/>
        <v>9.8683945962447506E-2</v>
      </c>
    </row>
    <row r="20" spans="1:9" ht="16.5" thickBot="1">
      <c r="A20" s="129" t="s">
        <v>10</v>
      </c>
      <c r="B20" s="130"/>
      <c r="C20" s="131"/>
      <c r="D20" s="12">
        <f>SUM(D13,D18,D9,D17,D19)</f>
        <v>202667.21</v>
      </c>
      <c r="E20" s="49">
        <f>E10+E11+E12+E14+E15+E16+E17+E18+E19</f>
        <v>1.0000000000000002</v>
      </c>
    </row>
    <row r="21" spans="1:9" ht="12.75" customHeight="1">
      <c r="A21" s="132"/>
      <c r="B21" s="133"/>
      <c r="C21" s="133"/>
      <c r="D21" s="133"/>
      <c r="E21" s="134"/>
    </row>
    <row r="22" spans="1:9" ht="15.75" customHeight="1">
      <c r="A22" s="129" t="s">
        <v>11</v>
      </c>
      <c r="B22" s="130"/>
      <c r="C22" s="130"/>
      <c r="D22" s="130"/>
      <c r="E22" s="135"/>
      <c r="G22" s="13"/>
      <c r="I22" s="13"/>
    </row>
    <row r="23" spans="1:9" ht="15.75" customHeight="1" thickBot="1">
      <c r="A23" s="50" t="s">
        <v>2</v>
      </c>
      <c r="B23" s="136" t="s">
        <v>3</v>
      </c>
      <c r="C23" s="137"/>
      <c r="D23" s="18" t="s">
        <v>19</v>
      </c>
      <c r="E23" s="51" t="s">
        <v>20</v>
      </c>
    </row>
    <row r="24" spans="1:9" ht="15.75" customHeight="1">
      <c r="A24" s="52"/>
      <c r="B24" s="120" t="s">
        <v>29</v>
      </c>
      <c r="C24" s="116"/>
      <c r="D24" s="19"/>
      <c r="E24" s="37"/>
    </row>
    <row r="25" spans="1:9" ht="15.75" customHeight="1">
      <c r="A25" s="53">
        <v>621.01</v>
      </c>
      <c r="B25" s="127" t="s">
        <v>30</v>
      </c>
      <c r="C25" s="117"/>
      <c r="D25" s="20">
        <v>2000</v>
      </c>
      <c r="E25" s="25">
        <f>D25/D$68</f>
        <v>9.5238095238095247E-3</v>
      </c>
    </row>
    <row r="26" spans="1:9" ht="15.75" customHeight="1">
      <c r="A26" s="54">
        <v>622.01</v>
      </c>
      <c r="B26" s="128" t="s">
        <v>31</v>
      </c>
      <c r="C26" s="116"/>
      <c r="D26" s="21">
        <v>1000</v>
      </c>
      <c r="E26" s="25">
        <f>D26/D$68</f>
        <v>4.7619047619047623E-3</v>
      </c>
    </row>
    <row r="27" spans="1:9" ht="15.75" customHeight="1">
      <c r="A27" s="33">
        <v>623</v>
      </c>
      <c r="B27" s="120" t="s">
        <v>32</v>
      </c>
      <c r="C27" s="116"/>
      <c r="D27" s="20">
        <f>D28+D29+D30</f>
        <v>22000</v>
      </c>
      <c r="E27" s="25"/>
    </row>
    <row r="28" spans="1:9" ht="15.75" customHeight="1">
      <c r="A28" s="26">
        <v>623.01</v>
      </c>
      <c r="B28" s="128" t="s">
        <v>33</v>
      </c>
      <c r="C28" s="116"/>
      <c r="D28" s="22">
        <v>12000</v>
      </c>
      <c r="E28" s="25">
        <f>D28/D$68</f>
        <v>5.7142857142857141E-2</v>
      </c>
    </row>
    <row r="29" spans="1:9" ht="15.75" customHeight="1">
      <c r="A29" s="28" t="s">
        <v>41</v>
      </c>
      <c r="B29" s="104" t="s">
        <v>34</v>
      </c>
      <c r="C29" s="105"/>
      <c r="D29" s="22">
        <v>8000</v>
      </c>
      <c r="E29" s="25">
        <f t="shared" ref="E29:E43" si="1">D29/D$68</f>
        <v>3.8095238095238099E-2</v>
      </c>
      <c r="G29" s="13"/>
      <c r="I29" s="13"/>
    </row>
    <row r="30" spans="1:9" ht="15.75" customHeight="1">
      <c r="A30" s="28" t="s">
        <v>42</v>
      </c>
      <c r="B30" s="125" t="s">
        <v>43</v>
      </c>
      <c r="C30" s="126"/>
      <c r="D30" s="22">
        <v>2000</v>
      </c>
      <c r="E30" s="25">
        <f t="shared" si="1"/>
        <v>9.5238095238095247E-3</v>
      </c>
      <c r="G30" s="13"/>
      <c r="I30" s="13"/>
    </row>
    <row r="31" spans="1:9" ht="15.75" customHeight="1">
      <c r="A31" s="55" t="s">
        <v>54</v>
      </c>
      <c r="B31" s="106" t="s">
        <v>14</v>
      </c>
      <c r="C31" s="107"/>
      <c r="D31" s="23">
        <v>500</v>
      </c>
      <c r="E31" s="25">
        <f t="shared" si="1"/>
        <v>2.3809523809523812E-3</v>
      </c>
    </row>
    <row r="32" spans="1:9" ht="15.75" customHeight="1">
      <c r="A32" s="56">
        <v>624</v>
      </c>
      <c r="B32" s="108" t="s">
        <v>15</v>
      </c>
      <c r="C32" s="109"/>
      <c r="D32" s="24">
        <f>D33+D34+D35</f>
        <v>10000</v>
      </c>
      <c r="E32" s="25">
        <f t="shared" si="1"/>
        <v>4.7619047619047616E-2</v>
      </c>
    </row>
    <row r="33" spans="1:9" ht="15.75" customHeight="1">
      <c r="A33" s="26" t="s">
        <v>35</v>
      </c>
      <c r="B33" s="115" t="s">
        <v>36</v>
      </c>
      <c r="C33" s="116"/>
      <c r="D33" s="29">
        <v>1000</v>
      </c>
      <c r="E33" s="25">
        <f t="shared" si="1"/>
        <v>4.7619047619047623E-3</v>
      </c>
      <c r="G33" s="13"/>
      <c r="I33" s="13"/>
    </row>
    <row r="34" spans="1:9" ht="15.75" customHeight="1">
      <c r="A34" s="57" t="s">
        <v>39</v>
      </c>
      <c r="B34" s="125" t="s">
        <v>37</v>
      </c>
      <c r="C34" s="126"/>
      <c r="D34" s="27">
        <v>6000</v>
      </c>
      <c r="E34" s="25">
        <f t="shared" si="1"/>
        <v>2.8571428571428571E-2</v>
      </c>
      <c r="G34" s="13"/>
      <c r="I34" s="13"/>
    </row>
    <row r="35" spans="1:9" ht="15.75" customHeight="1">
      <c r="A35" s="32" t="s">
        <v>40</v>
      </c>
      <c r="B35" s="125" t="s">
        <v>38</v>
      </c>
      <c r="C35" s="126"/>
      <c r="D35" s="30">
        <v>3000</v>
      </c>
      <c r="E35" s="25">
        <f t="shared" si="1"/>
        <v>1.4285714285714285E-2</v>
      </c>
      <c r="F35" s="31"/>
      <c r="G35" s="13"/>
      <c r="I35" s="13"/>
    </row>
    <row r="36" spans="1:9" ht="15.75" customHeight="1">
      <c r="A36" s="33">
        <v>625</v>
      </c>
      <c r="B36" s="106" t="s">
        <v>44</v>
      </c>
      <c r="C36" s="117"/>
      <c r="D36" s="20">
        <v>1000</v>
      </c>
      <c r="E36" s="80">
        <f t="shared" si="1"/>
        <v>4.7619047619047623E-3</v>
      </c>
      <c r="F36" s="31"/>
    </row>
    <row r="37" spans="1:9" ht="15.75" customHeight="1">
      <c r="A37" s="58">
        <v>626</v>
      </c>
      <c r="B37" s="118" t="s">
        <v>45</v>
      </c>
      <c r="C37" s="116"/>
      <c r="D37" s="21">
        <v>500</v>
      </c>
      <c r="E37" s="25">
        <f t="shared" si="1"/>
        <v>2.3809523809523812E-3</v>
      </c>
      <c r="F37" s="31"/>
    </row>
    <row r="38" spans="1:9" ht="15.75" customHeight="1">
      <c r="A38" s="58">
        <v>627</v>
      </c>
      <c r="B38" s="118" t="s">
        <v>46</v>
      </c>
      <c r="C38" s="119"/>
      <c r="D38" s="34">
        <v>1400</v>
      </c>
      <c r="E38" s="25">
        <f t="shared" si="1"/>
        <v>6.6666666666666671E-3</v>
      </c>
      <c r="G38" s="13"/>
    </row>
    <row r="39" spans="1:9" ht="15.75" customHeight="1">
      <c r="A39" s="33">
        <v>628</v>
      </c>
      <c r="B39" s="120" t="s">
        <v>12</v>
      </c>
      <c r="C39" s="116"/>
      <c r="D39" s="20">
        <f>D40+D41+D42+D43</f>
        <v>9350</v>
      </c>
      <c r="E39" s="25">
        <f t="shared" si="1"/>
        <v>4.4523809523809521E-2</v>
      </c>
    </row>
    <row r="40" spans="1:9" ht="15" customHeight="1">
      <c r="A40" s="38" t="s">
        <v>47</v>
      </c>
      <c r="B40" s="86" t="s">
        <v>48</v>
      </c>
      <c r="C40" s="87"/>
      <c r="D40" s="35">
        <v>6500</v>
      </c>
      <c r="E40" s="25">
        <f t="shared" si="1"/>
        <v>3.0952380952380953E-2</v>
      </c>
      <c r="F40" s="31"/>
    </row>
    <row r="41" spans="1:9" ht="15.75" customHeight="1">
      <c r="A41" s="39" t="s">
        <v>49</v>
      </c>
      <c r="B41" s="100" t="s">
        <v>50</v>
      </c>
      <c r="C41" s="101"/>
      <c r="D41" s="36">
        <v>1000</v>
      </c>
      <c r="E41" s="80">
        <f t="shared" si="1"/>
        <v>4.7619047619047623E-3</v>
      </c>
      <c r="F41" s="31"/>
    </row>
    <row r="42" spans="1:9" ht="15.75" customHeight="1">
      <c r="A42" s="39" t="s">
        <v>51</v>
      </c>
      <c r="B42" s="100" t="s">
        <v>13</v>
      </c>
      <c r="C42" s="101"/>
      <c r="D42" s="36">
        <v>900</v>
      </c>
      <c r="E42" s="25">
        <f t="shared" si="1"/>
        <v>4.2857142857142859E-3</v>
      </c>
    </row>
    <row r="43" spans="1:9" ht="15.75" customHeight="1">
      <c r="A43" s="38" t="s">
        <v>52</v>
      </c>
      <c r="B43" s="100" t="s">
        <v>53</v>
      </c>
      <c r="C43" s="101"/>
      <c r="D43" s="35">
        <v>950</v>
      </c>
      <c r="E43" s="25">
        <f t="shared" si="1"/>
        <v>4.5238095238095237E-3</v>
      </c>
    </row>
    <row r="44" spans="1:9" ht="15" customHeight="1">
      <c r="A44" s="33">
        <v>640</v>
      </c>
      <c r="B44" s="102" t="s">
        <v>26</v>
      </c>
      <c r="C44" s="103"/>
      <c r="D44" s="20">
        <f>D45+D46+D47</f>
        <v>36850</v>
      </c>
      <c r="E44" s="25"/>
    </row>
    <row r="45" spans="1:9" ht="15" customHeight="1">
      <c r="A45" s="33"/>
      <c r="B45" s="61"/>
      <c r="C45" s="62" t="s">
        <v>60</v>
      </c>
      <c r="D45" s="36">
        <v>1850</v>
      </c>
      <c r="E45" s="25">
        <f>D45/D$68</f>
        <v>8.8095238095238088E-3</v>
      </c>
    </row>
    <row r="46" spans="1:9" ht="15.75" customHeight="1">
      <c r="A46" s="53">
        <v>640.01</v>
      </c>
      <c r="B46" s="86" t="s">
        <v>27</v>
      </c>
      <c r="C46" s="87"/>
      <c r="D46" s="36">
        <v>26250</v>
      </c>
      <c r="E46" s="25">
        <f t="shared" ref="E46:E47" si="2">D46/D$68</f>
        <v>0.125</v>
      </c>
    </row>
    <row r="47" spans="1:9" ht="15.75" customHeight="1">
      <c r="A47" s="59">
        <v>642.01</v>
      </c>
      <c r="B47" s="121" t="s">
        <v>28</v>
      </c>
      <c r="C47" s="122"/>
      <c r="D47" s="60">
        <v>8750</v>
      </c>
      <c r="E47" s="25">
        <f t="shared" si="2"/>
        <v>4.1666666666666664E-2</v>
      </c>
    </row>
    <row r="48" spans="1:9" ht="15.75" customHeight="1">
      <c r="A48" s="123" t="s">
        <v>55</v>
      </c>
      <c r="B48" s="111"/>
      <c r="C48" s="124"/>
      <c r="D48" s="63">
        <f>D25+D26+D27+D31+D32+D36+D37+D38+D39+D44+D45</f>
        <v>86450</v>
      </c>
      <c r="E48" s="25"/>
    </row>
    <row r="49" spans="1:5" ht="15.75" customHeight="1">
      <c r="A49" s="38" t="s">
        <v>57</v>
      </c>
      <c r="B49" s="88" t="s">
        <v>56</v>
      </c>
      <c r="C49" s="89"/>
      <c r="D49" s="66">
        <v>4000</v>
      </c>
      <c r="E49" s="65">
        <f>D49/D$68</f>
        <v>1.9047619047619049E-2</v>
      </c>
    </row>
    <row r="50" spans="1:5" ht="15.75" customHeight="1">
      <c r="A50" s="39" t="s">
        <v>58</v>
      </c>
      <c r="B50" s="90" t="s">
        <v>59</v>
      </c>
      <c r="C50" s="91"/>
      <c r="D50" s="67">
        <f>400</f>
        <v>400</v>
      </c>
      <c r="E50" s="65">
        <f>D50/D$68</f>
        <v>1.9047619047619048E-3</v>
      </c>
    </row>
    <row r="51" spans="1:5" ht="15.75" customHeight="1">
      <c r="A51" s="97" t="s">
        <v>61</v>
      </c>
      <c r="B51" s="98"/>
      <c r="C51" s="99"/>
      <c r="D51" s="68">
        <f>D49+D50</f>
        <v>4400</v>
      </c>
      <c r="E51" s="65"/>
    </row>
    <row r="52" spans="1:5" ht="15.75" customHeight="1">
      <c r="A52" s="39"/>
      <c r="B52" s="92" t="s">
        <v>62</v>
      </c>
      <c r="C52" s="93"/>
      <c r="D52" s="64"/>
      <c r="E52" s="65"/>
    </row>
    <row r="53" spans="1:5" ht="15.75" customHeight="1">
      <c r="A53" s="38">
        <v>629.01</v>
      </c>
      <c r="B53" s="94" t="s">
        <v>63</v>
      </c>
      <c r="C53" s="95"/>
      <c r="D53" s="73">
        <v>3000</v>
      </c>
      <c r="E53" s="65">
        <f>D53/D$68</f>
        <v>1.4285714285714285E-2</v>
      </c>
    </row>
    <row r="54" spans="1:5" ht="15.75" customHeight="1">
      <c r="A54" s="38" t="s">
        <v>64</v>
      </c>
      <c r="B54" s="69"/>
      <c r="C54" s="69" t="s">
        <v>23</v>
      </c>
      <c r="D54" s="74">
        <v>60000</v>
      </c>
      <c r="E54" s="65">
        <f t="shared" ref="E54:E66" si="3">D54/D$68</f>
        <v>0.2857142857142857</v>
      </c>
    </row>
    <row r="55" spans="1:5" ht="15.75" customHeight="1">
      <c r="A55" s="39" t="s">
        <v>66</v>
      </c>
      <c r="B55" s="94" t="s">
        <v>65</v>
      </c>
      <c r="C55" s="94"/>
      <c r="D55" s="66">
        <v>1000</v>
      </c>
      <c r="E55" s="65">
        <f t="shared" si="3"/>
        <v>4.7619047619047623E-3</v>
      </c>
    </row>
    <row r="56" spans="1:5" ht="15.75" customHeight="1">
      <c r="A56" s="53" t="s">
        <v>68</v>
      </c>
      <c r="B56" s="94" t="s">
        <v>67</v>
      </c>
      <c r="C56" s="96"/>
      <c r="D56" s="75">
        <v>6000</v>
      </c>
      <c r="E56" s="65">
        <f t="shared" si="3"/>
        <v>2.8571428571428571E-2</v>
      </c>
    </row>
    <row r="57" spans="1:5" ht="15.75" customHeight="1">
      <c r="A57" s="59" t="s">
        <v>70</v>
      </c>
      <c r="B57" s="94" t="s">
        <v>69</v>
      </c>
      <c r="C57" s="96"/>
      <c r="D57" s="76">
        <v>5000</v>
      </c>
      <c r="E57" s="65">
        <f t="shared" si="3"/>
        <v>2.3809523809523808E-2</v>
      </c>
    </row>
    <row r="58" spans="1:5" ht="15.75" customHeight="1">
      <c r="A58" s="70" t="s">
        <v>72</v>
      </c>
      <c r="B58" s="69"/>
      <c r="C58" s="71" t="s">
        <v>71</v>
      </c>
      <c r="D58" s="72">
        <v>1500</v>
      </c>
      <c r="E58" s="65">
        <f t="shared" si="3"/>
        <v>7.1428571428571426E-3</v>
      </c>
    </row>
    <row r="59" spans="1:5" ht="15.75" customHeight="1">
      <c r="A59" s="70" t="s">
        <v>74</v>
      </c>
      <c r="B59" s="69"/>
      <c r="C59" s="71" t="s">
        <v>73</v>
      </c>
      <c r="D59" s="72">
        <v>30000</v>
      </c>
      <c r="E59" s="65">
        <f t="shared" si="3"/>
        <v>0.14285714285714285</v>
      </c>
    </row>
    <row r="60" spans="1:5" ht="15.75" customHeight="1">
      <c r="A60" s="70" t="s">
        <v>79</v>
      </c>
      <c r="B60" s="69"/>
      <c r="C60" s="71" t="s">
        <v>75</v>
      </c>
      <c r="D60" s="72">
        <v>1000</v>
      </c>
      <c r="E60" s="65">
        <f t="shared" si="3"/>
        <v>4.7619047619047623E-3</v>
      </c>
    </row>
    <row r="61" spans="1:5" ht="15.75" customHeight="1">
      <c r="A61" s="70" t="s">
        <v>80</v>
      </c>
      <c r="B61" s="69"/>
      <c r="C61" s="71" t="s">
        <v>76</v>
      </c>
      <c r="D61" s="72">
        <v>1000</v>
      </c>
      <c r="E61" s="65">
        <f t="shared" si="3"/>
        <v>4.7619047619047623E-3</v>
      </c>
    </row>
    <row r="62" spans="1:5" ht="15.75" customHeight="1">
      <c r="A62" s="70" t="s">
        <v>81</v>
      </c>
      <c r="B62" s="69"/>
      <c r="C62" s="71" t="s">
        <v>78</v>
      </c>
      <c r="D62" s="72">
        <v>500</v>
      </c>
      <c r="E62" s="65">
        <f t="shared" si="3"/>
        <v>2.3809523809523812E-3</v>
      </c>
    </row>
    <row r="63" spans="1:5" ht="15.75" customHeight="1">
      <c r="A63" s="70" t="s">
        <v>82</v>
      </c>
      <c r="B63" s="69"/>
      <c r="C63" s="71" t="s">
        <v>77</v>
      </c>
      <c r="D63" s="72">
        <v>6000</v>
      </c>
      <c r="E63" s="65">
        <f t="shared" si="3"/>
        <v>2.8571428571428571E-2</v>
      </c>
    </row>
    <row r="64" spans="1:5" ht="15.75" customHeight="1">
      <c r="A64" s="70" t="s">
        <v>83</v>
      </c>
      <c r="B64" s="69"/>
      <c r="C64" s="71" t="s">
        <v>84</v>
      </c>
      <c r="D64" s="72">
        <v>500</v>
      </c>
      <c r="E64" s="65">
        <f t="shared" si="3"/>
        <v>2.3809523809523812E-3</v>
      </c>
    </row>
    <row r="65" spans="1:6" ht="15.75" customHeight="1">
      <c r="A65" s="70" t="s">
        <v>85</v>
      </c>
      <c r="B65" s="69"/>
      <c r="C65" s="71" t="s">
        <v>86</v>
      </c>
      <c r="D65" s="72">
        <v>500</v>
      </c>
      <c r="E65" s="65">
        <f t="shared" si="3"/>
        <v>2.3809523809523812E-3</v>
      </c>
    </row>
    <row r="66" spans="1:6" ht="15.75" customHeight="1">
      <c r="A66" s="70" t="s">
        <v>87</v>
      </c>
      <c r="B66" s="69"/>
      <c r="C66" s="71" t="s">
        <v>88</v>
      </c>
      <c r="D66" s="72">
        <v>5000</v>
      </c>
      <c r="E66" s="65">
        <f t="shared" si="3"/>
        <v>2.3809523809523808E-2</v>
      </c>
    </row>
    <row r="67" spans="1:6" ht="15.75" customHeight="1">
      <c r="A67" s="84" t="s">
        <v>89</v>
      </c>
      <c r="B67" s="84"/>
      <c r="C67" s="85"/>
      <c r="D67" s="72">
        <f>SUM(D53:D66)</f>
        <v>121000</v>
      </c>
      <c r="E67" s="65"/>
    </row>
    <row r="68" spans="1:6" ht="15.75" customHeight="1" thickBot="1">
      <c r="A68" s="81" t="s">
        <v>16</v>
      </c>
      <c r="B68" s="82"/>
      <c r="C68" s="83"/>
      <c r="D68" s="77">
        <f>D67+D51+D44+D25+D26+D27+D31+D32+D36+D37+D38+D39</f>
        <v>210000</v>
      </c>
      <c r="E68" s="17">
        <f>SUM(E25:E67)</f>
        <v>1.0921428571428569</v>
      </c>
    </row>
    <row r="69" spans="1:6" ht="15.75" customHeight="1" thickBot="1">
      <c r="A69" s="110" t="s">
        <v>17</v>
      </c>
      <c r="B69" s="111"/>
      <c r="C69" s="112"/>
      <c r="D69" s="12">
        <f>D20-D68</f>
        <v>-7332.7900000000081</v>
      </c>
      <c r="E69" s="14"/>
    </row>
    <row r="70" spans="1:6" ht="15.75" customHeight="1">
      <c r="A70" s="113"/>
      <c r="B70" s="114"/>
      <c r="C70" s="114"/>
      <c r="D70" s="114"/>
      <c r="E70" s="114"/>
    </row>
    <row r="71" spans="1:6" ht="15.75" customHeight="1">
      <c r="A71" s="114"/>
      <c r="B71" s="114"/>
      <c r="C71" s="114"/>
      <c r="D71" s="114"/>
      <c r="E71" s="114"/>
      <c r="F71" s="31"/>
    </row>
    <row r="72" spans="1:6" ht="15.75" customHeight="1">
      <c r="A72" s="114"/>
      <c r="B72" s="114"/>
      <c r="C72" s="114"/>
      <c r="D72" s="114"/>
      <c r="E72" s="114"/>
    </row>
    <row r="73" spans="1:6" ht="15.75" customHeight="1">
      <c r="A73" s="114"/>
      <c r="B73" s="114"/>
      <c r="C73" s="114"/>
      <c r="D73" s="114"/>
      <c r="E73" s="114"/>
    </row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55">
    <mergeCell ref="A1:E1"/>
    <mergeCell ref="A2:E4"/>
    <mergeCell ref="A5:E6"/>
    <mergeCell ref="A7:E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5:C25"/>
    <mergeCell ref="B26:C26"/>
    <mergeCell ref="B27:C27"/>
    <mergeCell ref="B28:C28"/>
    <mergeCell ref="A20:C20"/>
    <mergeCell ref="A21:E21"/>
    <mergeCell ref="A22:E22"/>
    <mergeCell ref="B23:C23"/>
    <mergeCell ref="B24:C24"/>
    <mergeCell ref="B29:C29"/>
    <mergeCell ref="B31:C31"/>
    <mergeCell ref="B32:C32"/>
    <mergeCell ref="A69:C69"/>
    <mergeCell ref="A70:E73"/>
    <mergeCell ref="B33:C33"/>
    <mergeCell ref="B36:C36"/>
    <mergeCell ref="B37:C37"/>
    <mergeCell ref="B38:C38"/>
    <mergeCell ref="B39:C39"/>
    <mergeCell ref="B47:C47"/>
    <mergeCell ref="A48:C48"/>
    <mergeCell ref="B30:C30"/>
    <mergeCell ref="B34:C34"/>
    <mergeCell ref="B35:C35"/>
    <mergeCell ref="B40:C40"/>
    <mergeCell ref="B42:C42"/>
    <mergeCell ref="B41:C41"/>
    <mergeCell ref="B43:C43"/>
    <mergeCell ref="B44:C44"/>
    <mergeCell ref="A68:C68"/>
    <mergeCell ref="A67:C67"/>
    <mergeCell ref="B46:C46"/>
    <mergeCell ref="B49:C49"/>
    <mergeCell ref="B50:C50"/>
    <mergeCell ref="B52:C52"/>
    <mergeCell ref="B53:C53"/>
    <mergeCell ref="B55:C55"/>
    <mergeCell ref="B56:C56"/>
    <mergeCell ref="B57:C57"/>
    <mergeCell ref="A51:C51"/>
  </mergeCells>
  <pageMargins left="0.64" right="0.45" top="0.44" bottom="0.2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Pressupost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Joaquim</dc:creator>
  <cp:lastModifiedBy>Joaquim Manel Julve Mas</cp:lastModifiedBy>
  <dcterms:created xsi:type="dcterms:W3CDTF">2024-04-16T17:42:58Z</dcterms:created>
  <dcterms:modified xsi:type="dcterms:W3CDTF">2024-05-22T09:38:47Z</dcterms:modified>
</cp:coreProperties>
</file>